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20" yWindow="-120" windowWidth="19410" windowHeight="11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'3кв'!$A$1:$E$48</definedName>
    <definedName name="_xlnm.Print_Area" localSheetId="3">'4кв'!$A$1:$E$50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B50" i="25" l="1"/>
  <c r="C16" i="26"/>
  <c r="C14" i="26"/>
  <c r="C15" i="26"/>
  <c r="C19" i="26" s="1"/>
  <c r="C13" i="26"/>
  <c r="C10" i="26"/>
  <c r="C9" i="26"/>
  <c r="C8" i="26"/>
  <c r="C6" i="26"/>
  <c r="C25" i="26"/>
  <c r="C11" i="26"/>
  <c r="C20" i="26" l="1"/>
  <c r="B47" i="25" l="1"/>
  <c r="B44" i="25"/>
  <c r="E25" i="25"/>
  <c r="B48" i="25"/>
  <c r="E23" i="25"/>
  <c r="E22" i="25"/>
  <c r="E27" i="25" s="1"/>
  <c r="B49" i="25" s="1"/>
  <c r="B48" i="24" l="1"/>
  <c r="B43" i="24"/>
  <c r="B46" i="24" l="1"/>
  <c r="E23" i="24"/>
  <c r="E22" i="24"/>
  <c r="B47" i="23"/>
  <c r="E23" i="23"/>
  <c r="E22" i="23"/>
  <c r="E26" i="23" s="1"/>
  <c r="B48" i="23" s="1"/>
  <c r="E26" i="24" l="1"/>
  <c r="B47" i="24" s="1"/>
  <c r="B48" i="22"/>
  <c r="E25" i="22"/>
  <c r="E23" i="22" l="1"/>
  <c r="E22" i="22"/>
  <c r="E27" i="22" s="1"/>
  <c r="B49" i="22" l="1"/>
  <c r="B50" i="22" s="1"/>
  <c r="B43" i="23" s="1"/>
  <c r="B49" i="23" s="1"/>
</calcChain>
</file>

<file path=xl/sharedStrings.xml><?xml version="1.0" encoding="utf-8"?>
<sst xmlns="http://schemas.openxmlformats.org/spreadsheetml/2006/main" count="258" uniqueCount="97">
  <si>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</si>
  <si>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</si>
  <si>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</si>
  <si>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</si>
  <si>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</si>
  <si>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</si>
  <si>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</si>
  <si>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</si>
  <si>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</si>
  <si>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</si>
  <si>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</si>
  <si>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</si>
  <si>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</si>
  <si>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</si>
  <si>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</si>
  <si>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</si>
  <si>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</si>
  <si>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</si>
  <si>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</si>
  <si>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</si>
  <si>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</si>
  <si>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</si>
  <si>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</si>
  <si>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</si>
  <si>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</si>
  <si>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</si>
  <si>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</si>
  <si>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</si>
  <si>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</si>
  <si>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</si>
  <si>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</si>
  <si>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</si>
  <si>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</si>
  <si>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</si>
  <si>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</si>
  <si>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в т.ч. Оплачено рем. и содерж</t>
  </si>
  <si>
    <t>1 квартал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</si>
  <si>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</si>
  <si>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</si>
  <si>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</si>
  <si>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</si>
  <si>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t>февраль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</si>
  <si>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Жуйко Марины Анатольевны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</si>
  <si>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67 от 31.05.2021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</si>
  <si>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Жуйко М.А.</t>
    </r>
  </si>
  <si>
    <t>Общая площадь квартир - 614,7 м2</t>
  </si>
  <si>
    <t>Предъявлено населению 36107,46</t>
  </si>
  <si>
    <t>ч/ч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</si>
  <si>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</si>
  <si>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</si>
  <si>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</si>
  <si>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Ремонт двери, замена кодового замка (кв.10)</t>
  </si>
  <si>
    <t xml:space="preserve">           2. Всего за период с "01" 01 2023 г. по "31" 03 2023 г. выполнено работ (оказано услуг) на общую сумму тридцать семь  тысяч двести шестнадцать рублей 71 копейка.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</si>
  <si>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</si>
  <si>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Ремонт подьезда (со финанс.) 11494,96</t>
  </si>
  <si>
    <t>за 2 квартал 2023 года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</si>
  <si>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</si>
  <si>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</si>
  <si>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</si>
  <si>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</si>
  <si>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тридцать три тысячи пятьсот шестьдесят два рубля 62 копейки.</t>
  </si>
  <si>
    <t xml:space="preserve">Ремонт подьезда (со финанс.) </t>
  </si>
  <si>
    <t xml:space="preserve">           2. Всего за период с "01" 07 2023 г. по "30" 09 2023 г. выполнено работ (оказано услуг) на общую сумму тридцать семь  тысяч пятьсот сорок пять рублей 88 копеек.</t>
  </si>
  <si>
    <t>Предъявлено населению 40404,27</t>
  </si>
  <si>
    <t>за 4 квартал 2023 года</t>
  </si>
  <si>
    <t>31.12.2023 г.</t>
  </si>
  <si>
    <t>4 квартал</t>
  </si>
  <si>
    <t>Ремонт системы отопления по кв.-ре</t>
  </si>
  <si>
    <t>октябрь</t>
  </si>
  <si>
    <t xml:space="preserve">           2. Всего за период с "01" 10 2023 г. по "31" 12 2023 г. выполнено работ (оказано услуг) на общую сумму сорок девять тысяч пятьсот  восемьдесят восемь рублей 37 копеек.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</si>
  <si>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</si>
  <si>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</si>
  <si>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</si>
  <si>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</si>
  <si>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</si>
  <si>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</si>
  <si>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со финансирование по Ремонту подъезда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</si>
  <si>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</si>
  <si>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</si>
  <si>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</si>
  <si>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</si>
  <si>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</si>
  <si>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</si>
  <si>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</si>
  <si>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</si>
  <si>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</si>
  <si>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</si>
  <si>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</si>
  <si>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</si>
  <si>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</si>
  <si>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</si>
  <si>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</si>
  <si>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</si>
  <si>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</si>
  <si>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13</t>
  </si>
  <si>
    <t>Начислено всего 153023,46</t>
  </si>
  <si>
    <t>Непредвиденные работы 24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</si>
</sst>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2" fillId="2" borderId="4" xfId="0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5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1" zoomScaleSheetLayoutView="100" workbookViewId="0">
      <selection activeCell="E28" sqref="E28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0.7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48</v>
      </c>
      <c r="B3" s="49"/>
      <c r="C3" s="49"/>
      <c r="D3" s="49"/>
      <c r="E3" s="49"/>
    </row>
    <row r="4" spans="1:5" s="1" customFormat="1" ht="15.75" x14ac:dyDescent="0.25">
      <c r="A4" s="19" t="s">
        <v>13</v>
      </c>
      <c r="B4" s="4"/>
      <c r="C4" s="4"/>
      <c r="D4" s="50" t="s">
        <v>49</v>
      </c>
      <c r="E4" s="50"/>
    </row>
    <row r="5" spans="1:5" x14ac:dyDescent="0.25">
      <c r="A5" s="26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24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42</v>
      </c>
      <c r="B9" s="38"/>
      <c r="C9" s="38"/>
      <c r="D9" s="38"/>
      <c r="E9" s="38"/>
    </row>
    <row r="10" spans="1:5" ht="24.75" customHeight="1" x14ac:dyDescent="0.25">
      <c r="A10" s="42" t="s">
        <v>14</v>
      </c>
      <c r="B10" s="43"/>
      <c r="C10" s="43"/>
      <c r="D10" s="43"/>
      <c r="E10" s="43"/>
    </row>
    <row r="11" spans="1:5" ht="31.9" customHeight="1" x14ac:dyDescent="0.25">
      <c r="A11" s="38" t="s">
        <v>43</v>
      </c>
      <c r="B11" s="38"/>
      <c r="C11" s="38"/>
      <c r="D11" s="38"/>
      <c r="E11" s="38"/>
    </row>
    <row r="12" spans="1:5" ht="15.75" customHeight="1" x14ac:dyDescent="0.25">
      <c r="A12" s="41" t="s">
        <v>15</v>
      </c>
      <c r="B12" s="44"/>
      <c r="C12" s="44"/>
      <c r="D12" s="44"/>
      <c r="E12" s="44"/>
    </row>
    <row r="13" spans="1:5" ht="18" customHeight="1" x14ac:dyDescent="0.25">
      <c r="A13" s="38" t="s">
        <v>22</v>
      </c>
      <c r="B13" s="38"/>
      <c r="C13" s="38"/>
      <c r="D13" s="38"/>
      <c r="E13" s="38"/>
    </row>
    <row r="14" spans="1:5" ht="15.7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8" t="s">
        <v>50</v>
      </c>
      <c r="B15" s="38"/>
      <c r="C15" s="38"/>
      <c r="D15" s="38"/>
      <c r="E15" s="38"/>
    </row>
    <row r="16" spans="1:5" ht="10.5" customHeight="1" x14ac:dyDescent="0.25">
      <c r="A16" s="41" t="s">
        <v>16</v>
      </c>
      <c r="B16" s="44"/>
      <c r="C16" s="44"/>
      <c r="D16" s="44"/>
      <c r="E16" s="44"/>
    </row>
    <row r="17" spans="1:7" ht="33" customHeight="1" x14ac:dyDescent="0.25">
      <c r="A17" s="38" t="s">
        <v>17</v>
      </c>
      <c r="B17" s="38"/>
      <c r="C17" s="38"/>
      <c r="D17" s="38"/>
      <c r="E17" s="38"/>
    </row>
    <row r="18" spans="1:7" ht="58.9" customHeight="1" x14ac:dyDescent="0.25">
      <c r="A18" s="38" t="s">
        <v>25</v>
      </c>
      <c r="B18" s="38"/>
      <c r="C18" s="38"/>
      <c r="D18" s="38"/>
      <c r="E18" s="38"/>
    </row>
    <row r="19" spans="1:7" ht="35.25" customHeight="1" x14ac:dyDescent="0.25">
      <c r="A19" s="36" t="s">
        <v>26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14.3</v>
      </c>
      <c r="E22" s="8">
        <f>D22*F20*G20</f>
        <v>26370.630000000005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3.9</v>
      </c>
      <c r="E23" s="8">
        <f>D23*F20*G20</f>
        <v>7191.99</v>
      </c>
    </row>
    <row r="24" spans="1:7" x14ac:dyDescent="0.25">
      <c r="A24" s="23" t="s">
        <v>27</v>
      </c>
      <c r="B24" s="9" t="s">
        <v>36</v>
      </c>
      <c r="C24" s="24" t="s">
        <v>28</v>
      </c>
      <c r="D24" s="3"/>
      <c r="E24" s="8">
        <v>1766.49</v>
      </c>
    </row>
    <row r="25" spans="1:7" ht="30" x14ac:dyDescent="0.25">
      <c r="A25" s="21" t="s">
        <v>51</v>
      </c>
      <c r="B25" s="9" t="s">
        <v>41</v>
      </c>
      <c r="C25" s="24" t="s">
        <v>47</v>
      </c>
      <c r="D25" s="3">
        <v>8</v>
      </c>
      <c r="E25" s="8">
        <f>D25*235.95</f>
        <v>1887.6</v>
      </c>
    </row>
    <row r="26" spans="1:7" x14ac:dyDescent="0.25">
      <c r="A26" s="21"/>
      <c r="B26" s="9"/>
      <c r="C26" s="24"/>
      <c r="D26" s="3"/>
      <c r="E26" s="8"/>
    </row>
    <row r="27" spans="1:7" s="14" customFormat="1" ht="14.25" x14ac:dyDescent="0.2">
      <c r="A27" s="10" t="s">
        <v>29</v>
      </c>
      <c r="B27" s="11"/>
      <c r="C27" s="12"/>
      <c r="D27" s="12"/>
      <c r="E27" s="13">
        <f>SUM(E22:E26)</f>
        <v>37216.71</v>
      </c>
    </row>
    <row r="29" spans="1:7" ht="31.5" customHeight="1" x14ac:dyDescent="0.25">
      <c r="A29" s="37" t="s">
        <v>52</v>
      </c>
      <c r="B29" s="37"/>
      <c r="C29" s="37"/>
      <c r="D29" s="37"/>
      <c r="E29" s="37"/>
    </row>
    <row r="30" spans="1:7" ht="28.5" customHeight="1" x14ac:dyDescent="0.25">
      <c r="A30" s="38" t="s">
        <v>21</v>
      </c>
      <c r="B30" s="38"/>
      <c r="C30" s="38"/>
      <c r="D30" s="38"/>
      <c r="E30" s="38"/>
    </row>
    <row r="31" spans="1:7" ht="17.25" customHeight="1" x14ac:dyDescent="0.25">
      <c r="A31" s="38" t="s">
        <v>20</v>
      </c>
      <c r="B31" s="38"/>
      <c r="C31" s="38"/>
      <c r="D31" s="38"/>
      <c r="E31" s="38"/>
    </row>
    <row r="32" spans="1:7" x14ac:dyDescent="0.25">
      <c r="A32" s="38" t="s">
        <v>30</v>
      </c>
      <c r="B32" s="38"/>
      <c r="C32" s="38"/>
      <c r="D32" s="38"/>
      <c r="E32" s="38"/>
    </row>
    <row r="33" spans="1:5" x14ac:dyDescent="0.25">
      <c r="A33" s="38" t="s">
        <v>18</v>
      </c>
      <c r="B33" s="38"/>
      <c r="C33" s="38"/>
      <c r="D33" s="38"/>
      <c r="E33" s="38"/>
    </row>
    <row r="34" spans="1:5" x14ac:dyDescent="0.25">
      <c r="A34" s="39" t="s">
        <v>5</v>
      </c>
      <c r="B34" s="39"/>
      <c r="C34" s="39"/>
      <c r="D34" s="39"/>
      <c r="E34" s="39"/>
    </row>
    <row r="35" spans="1:5" x14ac:dyDescent="0.25">
      <c r="A35" s="38" t="s">
        <v>18</v>
      </c>
      <c r="B35" s="38"/>
      <c r="C35" s="38"/>
      <c r="D35" s="38"/>
      <c r="E35" s="38"/>
    </row>
    <row r="36" spans="1:5" x14ac:dyDescent="0.25">
      <c r="A36" s="40" t="s">
        <v>53</v>
      </c>
      <c r="B36" s="40"/>
      <c r="C36" s="40"/>
      <c r="D36" s="40"/>
      <c r="E36" s="5"/>
    </row>
    <row r="37" spans="1:5" x14ac:dyDescent="0.25">
      <c r="B37" s="35" t="s">
        <v>19</v>
      </c>
      <c r="C37" s="35"/>
      <c r="D37" s="35"/>
      <c r="E37" s="6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40" t="s">
        <v>44</v>
      </c>
      <c r="B39" s="40"/>
      <c r="C39" s="40"/>
      <c r="D39" s="40"/>
      <c r="E39" s="5"/>
    </row>
    <row r="40" spans="1:5" x14ac:dyDescent="0.25">
      <c r="B40" s="35" t="s">
        <v>19</v>
      </c>
      <c r="C40" s="35"/>
      <c r="D40" s="35"/>
      <c r="E40" s="6" t="s">
        <v>6</v>
      </c>
    </row>
    <row r="42" spans="1:5" x14ac:dyDescent="0.25">
      <c r="A42" s="2" t="s">
        <v>45</v>
      </c>
    </row>
    <row r="43" spans="1:5" x14ac:dyDescent="0.25">
      <c r="A43" s="14" t="s">
        <v>31</v>
      </c>
    </row>
    <row r="44" spans="1:5" x14ac:dyDescent="0.25">
      <c r="A44" s="2" t="s">
        <v>37</v>
      </c>
      <c r="B44" s="15">
        <v>-57397.91</v>
      </c>
    </row>
    <row r="45" spans="1:5" ht="31.5" x14ac:dyDescent="0.25">
      <c r="A45" s="18" t="s">
        <v>46</v>
      </c>
      <c r="B45" s="16"/>
    </row>
    <row r="46" spans="1:5" x14ac:dyDescent="0.25">
      <c r="A46" s="2" t="s">
        <v>35</v>
      </c>
      <c r="B46" s="16">
        <v>35157.47</v>
      </c>
    </row>
    <row r="47" spans="1:5" x14ac:dyDescent="0.25">
      <c r="A47" s="31" t="s">
        <v>54</v>
      </c>
      <c r="B47" s="16">
        <v>14084.01</v>
      </c>
    </row>
    <row r="48" spans="1:5" x14ac:dyDescent="0.25">
      <c r="A48" s="2" t="s">
        <v>40</v>
      </c>
      <c r="B48" s="16">
        <f>150*3</f>
        <v>450</v>
      </c>
    </row>
    <row r="49" spans="1:2" ht="30" x14ac:dyDescent="0.25">
      <c r="A49" s="27" t="s">
        <v>33</v>
      </c>
      <c r="B49" s="16">
        <f>E27</f>
        <v>37216.71</v>
      </c>
    </row>
    <row r="50" spans="1:2" x14ac:dyDescent="0.25">
      <c r="A50" s="17" t="s">
        <v>32</v>
      </c>
      <c r="B50" s="15">
        <f>B44+B46+B48+B47-B49</f>
        <v>-44923.14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3" zoomScaleSheetLayoutView="100" workbookViewId="0">
      <selection activeCell="A46" sqref="A46:XFD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0.7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55</v>
      </c>
      <c r="B3" s="49"/>
      <c r="C3" s="49"/>
      <c r="D3" s="49"/>
      <c r="E3" s="49"/>
    </row>
    <row r="4" spans="1:5" s="1" customFormat="1" ht="15.75" x14ac:dyDescent="0.25">
      <c r="A4" s="19" t="s">
        <v>13</v>
      </c>
      <c r="B4" s="4"/>
      <c r="C4" s="4"/>
      <c r="D4" s="50" t="s">
        <v>49</v>
      </c>
      <c r="E4" s="50"/>
    </row>
    <row r="5" spans="1:5" x14ac:dyDescent="0.25">
      <c r="A5" s="29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24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42</v>
      </c>
      <c r="B9" s="38"/>
      <c r="C9" s="38"/>
      <c r="D9" s="38"/>
      <c r="E9" s="38"/>
    </row>
    <row r="10" spans="1:5" ht="24.75" customHeight="1" x14ac:dyDescent="0.25">
      <c r="A10" s="42" t="s">
        <v>14</v>
      </c>
      <c r="B10" s="43"/>
      <c r="C10" s="43"/>
      <c r="D10" s="43"/>
      <c r="E10" s="43"/>
    </row>
    <row r="11" spans="1:5" ht="31.9" customHeight="1" x14ac:dyDescent="0.25">
      <c r="A11" s="38" t="s">
        <v>43</v>
      </c>
      <c r="B11" s="38"/>
      <c r="C11" s="38"/>
      <c r="D11" s="38"/>
      <c r="E11" s="38"/>
    </row>
    <row r="12" spans="1:5" ht="15.75" customHeight="1" x14ac:dyDescent="0.25">
      <c r="A12" s="41" t="s">
        <v>15</v>
      </c>
      <c r="B12" s="44"/>
      <c r="C12" s="44"/>
      <c r="D12" s="44"/>
      <c r="E12" s="44"/>
    </row>
    <row r="13" spans="1:5" ht="18" customHeight="1" x14ac:dyDescent="0.25">
      <c r="A13" s="38" t="s">
        <v>22</v>
      </c>
      <c r="B13" s="38"/>
      <c r="C13" s="38"/>
      <c r="D13" s="38"/>
      <c r="E13" s="38"/>
    </row>
    <row r="14" spans="1:5" ht="15.7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8" t="s">
        <v>50</v>
      </c>
      <c r="B15" s="38"/>
      <c r="C15" s="38"/>
      <c r="D15" s="38"/>
      <c r="E15" s="38"/>
    </row>
    <row r="16" spans="1:5" ht="10.5" customHeight="1" x14ac:dyDescent="0.25">
      <c r="A16" s="41" t="s">
        <v>16</v>
      </c>
      <c r="B16" s="44"/>
      <c r="C16" s="44"/>
      <c r="D16" s="44"/>
      <c r="E16" s="44"/>
    </row>
    <row r="17" spans="1:7" ht="33" customHeight="1" x14ac:dyDescent="0.25">
      <c r="A17" s="38" t="s">
        <v>17</v>
      </c>
      <c r="B17" s="38"/>
      <c r="C17" s="38"/>
      <c r="D17" s="38"/>
      <c r="E17" s="38"/>
    </row>
    <row r="18" spans="1:7" ht="58.9" customHeight="1" x14ac:dyDescent="0.25">
      <c r="A18" s="38" t="s">
        <v>25</v>
      </c>
      <c r="B18" s="38"/>
      <c r="C18" s="38"/>
      <c r="D18" s="38"/>
      <c r="E18" s="38"/>
    </row>
    <row r="19" spans="1:7" ht="35.25" customHeight="1" x14ac:dyDescent="0.25">
      <c r="A19" s="36" t="s">
        <v>26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14.3</v>
      </c>
      <c r="E22" s="8">
        <f>D22*F20*G20</f>
        <v>26370.630000000005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3.9</v>
      </c>
      <c r="E23" s="8">
        <f>D23*F20*G20</f>
        <v>7191.99</v>
      </c>
    </row>
    <row r="24" spans="1:7" x14ac:dyDescent="0.25">
      <c r="A24" s="23" t="s">
        <v>27</v>
      </c>
      <c r="B24" s="9" t="s">
        <v>56</v>
      </c>
      <c r="C24" s="24" t="s">
        <v>28</v>
      </c>
      <c r="D24" s="3"/>
      <c r="E24" s="8">
        <v>0</v>
      </c>
    </row>
    <row r="25" spans="1:7" x14ac:dyDescent="0.25">
      <c r="A25" s="21"/>
      <c r="B25" s="9"/>
      <c r="C25" s="24"/>
      <c r="D25" s="3"/>
      <c r="E25" s="8"/>
    </row>
    <row r="26" spans="1:7" s="14" customFormat="1" ht="14.25" x14ac:dyDescent="0.2">
      <c r="A26" s="10" t="s">
        <v>29</v>
      </c>
      <c r="B26" s="11"/>
      <c r="C26" s="12"/>
      <c r="D26" s="12"/>
      <c r="E26" s="13">
        <f>SUM(E22:E25)</f>
        <v>33562.620000000003</v>
      </c>
    </row>
    <row r="28" spans="1:7" ht="31.5" customHeight="1" x14ac:dyDescent="0.25">
      <c r="A28" s="37" t="s">
        <v>60</v>
      </c>
      <c r="B28" s="37"/>
      <c r="C28" s="37"/>
      <c r="D28" s="37"/>
      <c r="E28" s="37"/>
    </row>
    <row r="29" spans="1:7" ht="28.5" customHeight="1" x14ac:dyDescent="0.25">
      <c r="A29" s="38" t="s">
        <v>21</v>
      </c>
      <c r="B29" s="38"/>
      <c r="C29" s="38"/>
      <c r="D29" s="38"/>
      <c r="E29" s="38"/>
    </row>
    <row r="30" spans="1:7" ht="17.25" customHeight="1" x14ac:dyDescent="0.25">
      <c r="A30" s="38" t="s">
        <v>20</v>
      </c>
      <c r="B30" s="38"/>
      <c r="C30" s="38"/>
      <c r="D30" s="38"/>
      <c r="E30" s="38"/>
    </row>
    <row r="31" spans="1:7" x14ac:dyDescent="0.25">
      <c r="A31" s="38" t="s">
        <v>30</v>
      </c>
      <c r="B31" s="38"/>
      <c r="C31" s="38"/>
      <c r="D31" s="38"/>
      <c r="E31" s="38"/>
    </row>
    <row r="32" spans="1:7" x14ac:dyDescent="0.25">
      <c r="A32" s="38" t="s">
        <v>18</v>
      </c>
      <c r="B32" s="38"/>
      <c r="C32" s="38"/>
      <c r="D32" s="38"/>
      <c r="E32" s="38"/>
    </row>
    <row r="33" spans="1:5" x14ac:dyDescent="0.25">
      <c r="A33" s="39" t="s">
        <v>5</v>
      </c>
      <c r="B33" s="39"/>
      <c r="C33" s="39"/>
      <c r="D33" s="39"/>
      <c r="E33" s="39"/>
    </row>
    <row r="34" spans="1:5" x14ac:dyDescent="0.25">
      <c r="A34" s="38" t="s">
        <v>18</v>
      </c>
      <c r="B34" s="38"/>
      <c r="C34" s="38"/>
      <c r="D34" s="38"/>
      <c r="E34" s="38"/>
    </row>
    <row r="35" spans="1:5" x14ac:dyDescent="0.25">
      <c r="A35" s="40" t="s">
        <v>53</v>
      </c>
      <c r="B35" s="40"/>
      <c r="C35" s="40"/>
      <c r="D35" s="40"/>
      <c r="E35" s="5"/>
    </row>
    <row r="36" spans="1:5" x14ac:dyDescent="0.25">
      <c r="B36" s="35" t="s">
        <v>19</v>
      </c>
      <c r="C36" s="35"/>
      <c r="D36" s="35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40" t="s">
        <v>44</v>
      </c>
      <c r="B38" s="40"/>
      <c r="C38" s="40"/>
      <c r="D38" s="40"/>
      <c r="E38" s="5"/>
    </row>
    <row r="39" spans="1:5" x14ac:dyDescent="0.25">
      <c r="B39" s="35" t="s">
        <v>19</v>
      </c>
      <c r="C39" s="35"/>
      <c r="D39" s="35"/>
      <c r="E39" s="6" t="s">
        <v>6</v>
      </c>
    </row>
    <row r="41" spans="1:5" x14ac:dyDescent="0.25">
      <c r="A41" s="2" t="s">
        <v>45</v>
      </c>
    </row>
    <row r="42" spans="1:5" x14ac:dyDescent="0.25">
      <c r="A42" s="14" t="s">
        <v>31</v>
      </c>
    </row>
    <row r="43" spans="1:5" x14ac:dyDescent="0.25">
      <c r="A43" s="2" t="s">
        <v>37</v>
      </c>
      <c r="B43" s="15">
        <f>'1кв'!B50</f>
        <v>-44923.14</v>
      </c>
    </row>
    <row r="44" spans="1:5" ht="31.5" x14ac:dyDescent="0.25">
      <c r="A44" s="18" t="s">
        <v>46</v>
      </c>
      <c r="B44" s="16"/>
    </row>
    <row r="45" spans="1:5" x14ac:dyDescent="0.25">
      <c r="A45" s="2" t="s">
        <v>35</v>
      </c>
      <c r="B45" s="16">
        <v>105095.72</v>
      </c>
    </row>
    <row r="46" spans="1:5" x14ac:dyDescent="0.25">
      <c r="A46" s="31" t="s">
        <v>61</v>
      </c>
      <c r="B46" s="16">
        <v>1894.31</v>
      </c>
    </row>
    <row r="47" spans="1:5" x14ac:dyDescent="0.25">
      <c r="A47" s="2" t="s">
        <v>40</v>
      </c>
      <c r="B47" s="16">
        <f>150*3</f>
        <v>450</v>
      </c>
    </row>
    <row r="48" spans="1:5" ht="30" x14ac:dyDescent="0.25">
      <c r="A48" s="30" t="s">
        <v>33</v>
      </c>
      <c r="B48" s="16">
        <f>E26</f>
        <v>33562.620000000003</v>
      </c>
    </row>
    <row r="49" spans="1:2" x14ac:dyDescent="0.25">
      <c r="A49" s="17" t="s">
        <v>32</v>
      </c>
      <c r="B49" s="15">
        <f>B43+B45+B47+B46-B48</f>
        <v>28954.269999999997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8" zoomScaleSheetLayoutView="100" workbookViewId="0">
      <selection activeCell="F47" sqref="F47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0.7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57</v>
      </c>
      <c r="B3" s="49"/>
      <c r="C3" s="49"/>
      <c r="D3" s="49"/>
      <c r="E3" s="49"/>
    </row>
    <row r="4" spans="1:5" s="1" customFormat="1" ht="15.75" x14ac:dyDescent="0.25">
      <c r="A4" s="19" t="s">
        <v>13</v>
      </c>
      <c r="B4" s="4"/>
      <c r="C4" s="4"/>
      <c r="D4" s="50" t="s">
        <v>58</v>
      </c>
      <c r="E4" s="50"/>
    </row>
    <row r="5" spans="1:5" x14ac:dyDescent="0.25">
      <c r="A5" s="29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24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42</v>
      </c>
      <c r="B9" s="38"/>
      <c r="C9" s="38"/>
      <c r="D9" s="38"/>
      <c r="E9" s="38"/>
    </row>
    <row r="10" spans="1:5" ht="24.75" customHeight="1" x14ac:dyDescent="0.25">
      <c r="A10" s="42" t="s">
        <v>14</v>
      </c>
      <c r="B10" s="43"/>
      <c r="C10" s="43"/>
      <c r="D10" s="43"/>
      <c r="E10" s="43"/>
    </row>
    <row r="11" spans="1:5" ht="31.9" customHeight="1" x14ac:dyDescent="0.25">
      <c r="A11" s="38" t="s">
        <v>43</v>
      </c>
      <c r="B11" s="38"/>
      <c r="C11" s="38"/>
      <c r="D11" s="38"/>
      <c r="E11" s="38"/>
    </row>
    <row r="12" spans="1:5" ht="15.75" customHeight="1" x14ac:dyDescent="0.25">
      <c r="A12" s="41" t="s">
        <v>15</v>
      </c>
      <c r="B12" s="44"/>
      <c r="C12" s="44"/>
      <c r="D12" s="44"/>
      <c r="E12" s="44"/>
    </row>
    <row r="13" spans="1:5" ht="18" customHeight="1" x14ac:dyDescent="0.25">
      <c r="A13" s="38" t="s">
        <v>22</v>
      </c>
      <c r="B13" s="38"/>
      <c r="C13" s="38"/>
      <c r="D13" s="38"/>
      <c r="E13" s="38"/>
    </row>
    <row r="14" spans="1:5" ht="15.7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8" t="s">
        <v>50</v>
      </c>
      <c r="B15" s="38"/>
      <c r="C15" s="38"/>
      <c r="D15" s="38"/>
      <c r="E15" s="38"/>
    </row>
    <row r="16" spans="1:5" ht="10.5" customHeight="1" x14ac:dyDescent="0.25">
      <c r="A16" s="41" t="s">
        <v>16</v>
      </c>
      <c r="B16" s="44"/>
      <c r="C16" s="44"/>
      <c r="D16" s="44"/>
      <c r="E16" s="44"/>
    </row>
    <row r="17" spans="1:7" ht="33" customHeight="1" x14ac:dyDescent="0.25">
      <c r="A17" s="38" t="s">
        <v>17</v>
      </c>
      <c r="B17" s="38"/>
      <c r="C17" s="38"/>
      <c r="D17" s="38"/>
      <c r="E17" s="38"/>
    </row>
    <row r="18" spans="1:7" ht="58.9" customHeight="1" x14ac:dyDescent="0.25">
      <c r="A18" s="38" t="s">
        <v>25</v>
      </c>
      <c r="B18" s="38"/>
      <c r="C18" s="38"/>
      <c r="D18" s="38"/>
      <c r="E18" s="38"/>
    </row>
    <row r="19" spans="1:7" ht="35.25" customHeight="1" x14ac:dyDescent="0.25">
      <c r="A19" s="36" t="s">
        <v>26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16</v>
      </c>
      <c r="E22" s="8">
        <f>D22*F20*G20</f>
        <v>29505.600000000002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4.3600000000000003</v>
      </c>
      <c r="E23" s="8">
        <f>D23*F20*G20</f>
        <v>8040.2760000000017</v>
      </c>
    </row>
    <row r="24" spans="1:7" x14ac:dyDescent="0.25">
      <c r="A24" s="23" t="s">
        <v>27</v>
      </c>
      <c r="B24" s="9" t="s">
        <v>59</v>
      </c>
      <c r="C24" s="24" t="s">
        <v>28</v>
      </c>
      <c r="D24" s="3"/>
      <c r="E24" s="8">
        <v>0</v>
      </c>
    </row>
    <row r="25" spans="1:7" x14ac:dyDescent="0.25">
      <c r="A25" s="21"/>
      <c r="B25" s="9"/>
      <c r="C25" s="24"/>
      <c r="D25" s="3"/>
      <c r="E25" s="8"/>
    </row>
    <row r="26" spans="1:7" s="14" customFormat="1" ht="14.25" x14ac:dyDescent="0.2">
      <c r="A26" s="10" t="s">
        <v>29</v>
      </c>
      <c r="B26" s="11"/>
      <c r="C26" s="12"/>
      <c r="D26" s="12"/>
      <c r="E26" s="13">
        <f>SUM(E22:E25)</f>
        <v>37545.876000000004</v>
      </c>
    </row>
    <row r="28" spans="1:7" ht="31.5" customHeight="1" x14ac:dyDescent="0.25">
      <c r="A28" s="37" t="s">
        <v>62</v>
      </c>
      <c r="B28" s="37"/>
      <c r="C28" s="37"/>
      <c r="D28" s="37"/>
      <c r="E28" s="37"/>
    </row>
    <row r="29" spans="1:7" ht="28.5" customHeight="1" x14ac:dyDescent="0.25">
      <c r="A29" s="38" t="s">
        <v>21</v>
      </c>
      <c r="B29" s="38"/>
      <c r="C29" s="38"/>
      <c r="D29" s="38"/>
      <c r="E29" s="38"/>
    </row>
    <row r="30" spans="1:7" ht="17.25" customHeight="1" x14ac:dyDescent="0.25">
      <c r="A30" s="38" t="s">
        <v>20</v>
      </c>
      <c r="B30" s="38"/>
      <c r="C30" s="38"/>
      <c r="D30" s="38"/>
      <c r="E30" s="38"/>
    </row>
    <row r="31" spans="1:7" x14ac:dyDescent="0.25">
      <c r="A31" s="38" t="s">
        <v>30</v>
      </c>
      <c r="B31" s="38"/>
      <c r="C31" s="38"/>
      <c r="D31" s="38"/>
      <c r="E31" s="38"/>
    </row>
    <row r="32" spans="1:7" x14ac:dyDescent="0.25">
      <c r="A32" s="38" t="s">
        <v>18</v>
      </c>
      <c r="B32" s="38"/>
      <c r="C32" s="38"/>
      <c r="D32" s="38"/>
      <c r="E32" s="38"/>
    </row>
    <row r="33" spans="1:5" x14ac:dyDescent="0.25">
      <c r="A33" s="39" t="s">
        <v>5</v>
      </c>
      <c r="B33" s="39"/>
      <c r="C33" s="39"/>
      <c r="D33" s="39"/>
      <c r="E33" s="39"/>
    </row>
    <row r="34" spans="1:5" x14ac:dyDescent="0.25">
      <c r="A34" s="38" t="s">
        <v>18</v>
      </c>
      <c r="B34" s="38"/>
      <c r="C34" s="38"/>
      <c r="D34" s="38"/>
      <c r="E34" s="38"/>
    </row>
    <row r="35" spans="1:5" x14ac:dyDescent="0.25">
      <c r="A35" s="40" t="s">
        <v>53</v>
      </c>
      <c r="B35" s="40"/>
      <c r="C35" s="40"/>
      <c r="D35" s="40"/>
      <c r="E35" s="5"/>
    </row>
    <row r="36" spans="1:5" x14ac:dyDescent="0.25">
      <c r="B36" s="35" t="s">
        <v>19</v>
      </c>
      <c r="C36" s="35"/>
      <c r="D36" s="35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40" t="s">
        <v>44</v>
      </c>
      <c r="B38" s="40"/>
      <c r="C38" s="40"/>
      <c r="D38" s="40"/>
      <c r="E38" s="5"/>
    </row>
    <row r="39" spans="1:5" x14ac:dyDescent="0.25">
      <c r="B39" s="35" t="s">
        <v>19</v>
      </c>
      <c r="C39" s="35"/>
      <c r="D39" s="35"/>
      <c r="E39" s="6" t="s">
        <v>6</v>
      </c>
    </row>
    <row r="41" spans="1:5" x14ac:dyDescent="0.25">
      <c r="A41" s="2" t="s">
        <v>45</v>
      </c>
    </row>
    <row r="42" spans="1:5" x14ac:dyDescent="0.25">
      <c r="A42" s="14" t="s">
        <v>31</v>
      </c>
    </row>
    <row r="43" spans="1:5" x14ac:dyDescent="0.25">
      <c r="A43" s="2" t="s">
        <v>37</v>
      </c>
      <c r="B43" s="15">
        <f>'2кв'!B49</f>
        <v>28954.269999999997</v>
      </c>
    </row>
    <row r="44" spans="1:5" ht="31.5" x14ac:dyDescent="0.25">
      <c r="A44" s="18" t="s">
        <v>63</v>
      </c>
      <c r="B44" s="16"/>
    </row>
    <row r="45" spans="1:5" x14ac:dyDescent="0.25">
      <c r="A45" s="2" t="s">
        <v>35</v>
      </c>
      <c r="B45" s="16">
        <v>33747.769999999997</v>
      </c>
    </row>
    <row r="46" spans="1:5" x14ac:dyDescent="0.25">
      <c r="A46" s="2" t="s">
        <v>40</v>
      </c>
      <c r="B46" s="16">
        <f>150*3</f>
        <v>450</v>
      </c>
    </row>
    <row r="47" spans="1:5" ht="30" x14ac:dyDescent="0.25">
      <c r="A47" s="30" t="s">
        <v>33</v>
      </c>
      <c r="B47" s="16">
        <f>E26</f>
        <v>37545.876000000004</v>
      </c>
    </row>
    <row r="48" spans="1:5" x14ac:dyDescent="0.25">
      <c r="A48" s="17" t="s">
        <v>32</v>
      </c>
      <c r="B48" s="15">
        <f>B43+B45+B46-B47</f>
        <v>25606.16399999999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3" zoomScaleSheetLayoutView="100" workbookViewId="0">
      <selection activeCell="B51" sqref="B51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0.7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64</v>
      </c>
      <c r="B3" s="49"/>
      <c r="C3" s="49"/>
      <c r="D3" s="49"/>
      <c r="E3" s="49"/>
    </row>
    <row r="4" spans="1:5" s="1" customFormat="1" ht="15.75" x14ac:dyDescent="0.25">
      <c r="A4" s="19" t="s">
        <v>13</v>
      </c>
      <c r="B4" s="4"/>
      <c r="C4" s="4"/>
      <c r="D4" s="51"/>
      <c r="E4" s="51" t="s">
        <v>65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24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42</v>
      </c>
      <c r="B9" s="38"/>
      <c r="C9" s="38"/>
      <c r="D9" s="38"/>
      <c r="E9" s="38"/>
    </row>
    <row r="10" spans="1:5" ht="24.75" customHeight="1" x14ac:dyDescent="0.25">
      <c r="A10" s="42" t="s">
        <v>14</v>
      </c>
      <c r="B10" s="43"/>
      <c r="C10" s="43"/>
      <c r="D10" s="43"/>
      <c r="E10" s="43"/>
    </row>
    <row r="11" spans="1:5" ht="31.9" customHeight="1" x14ac:dyDescent="0.25">
      <c r="A11" s="38" t="s">
        <v>43</v>
      </c>
      <c r="B11" s="38"/>
      <c r="C11" s="38"/>
      <c r="D11" s="38"/>
      <c r="E11" s="38"/>
    </row>
    <row r="12" spans="1:5" ht="15.75" customHeight="1" x14ac:dyDescent="0.25">
      <c r="A12" s="41" t="s">
        <v>15</v>
      </c>
      <c r="B12" s="44"/>
      <c r="C12" s="44"/>
      <c r="D12" s="44"/>
      <c r="E12" s="44"/>
    </row>
    <row r="13" spans="1:5" ht="18" customHeight="1" x14ac:dyDescent="0.25">
      <c r="A13" s="38" t="s">
        <v>22</v>
      </c>
      <c r="B13" s="38"/>
      <c r="C13" s="38"/>
      <c r="D13" s="38"/>
      <c r="E13" s="38"/>
    </row>
    <row r="14" spans="1:5" ht="15.75" customHeight="1" x14ac:dyDescent="0.25">
      <c r="A14" s="41" t="s">
        <v>2</v>
      </c>
      <c r="B14" s="44"/>
      <c r="C14" s="44"/>
      <c r="D14" s="44"/>
      <c r="E14" s="44"/>
    </row>
    <row r="15" spans="1:5" x14ac:dyDescent="0.25">
      <c r="A15" s="38" t="s">
        <v>50</v>
      </c>
      <c r="B15" s="38"/>
      <c r="C15" s="38"/>
      <c r="D15" s="38"/>
      <c r="E15" s="38"/>
    </row>
    <row r="16" spans="1:5" ht="10.5" customHeight="1" x14ac:dyDescent="0.25">
      <c r="A16" s="41" t="s">
        <v>16</v>
      </c>
      <c r="B16" s="44"/>
      <c r="C16" s="44"/>
      <c r="D16" s="44"/>
      <c r="E16" s="44"/>
    </row>
    <row r="17" spans="1:7" ht="33" customHeight="1" x14ac:dyDescent="0.25">
      <c r="A17" s="38" t="s">
        <v>17</v>
      </c>
      <c r="B17" s="38"/>
      <c r="C17" s="38"/>
      <c r="D17" s="38"/>
      <c r="E17" s="38"/>
    </row>
    <row r="18" spans="1:7" ht="58.9" customHeight="1" x14ac:dyDescent="0.25">
      <c r="A18" s="38" t="s">
        <v>25</v>
      </c>
      <c r="B18" s="38"/>
      <c r="C18" s="38"/>
      <c r="D18" s="38"/>
      <c r="E18" s="38"/>
    </row>
    <row r="19" spans="1:7" ht="35.25" customHeight="1" x14ac:dyDescent="0.25">
      <c r="A19" s="36" t="s">
        <v>26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16</v>
      </c>
      <c r="E22" s="8">
        <f>D22*F20*G20</f>
        <v>29505.600000000002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4.3600000000000003</v>
      </c>
      <c r="E23" s="8">
        <f>D23*F20*G20</f>
        <v>8040.2760000000017</v>
      </c>
    </row>
    <row r="24" spans="1:7" x14ac:dyDescent="0.25">
      <c r="A24" s="23" t="s">
        <v>27</v>
      </c>
      <c r="B24" s="9" t="s">
        <v>66</v>
      </c>
      <c r="C24" s="24" t="s">
        <v>28</v>
      </c>
      <c r="D24" s="3"/>
      <c r="E24" s="8">
        <v>7881.37</v>
      </c>
    </row>
    <row r="25" spans="1:7" ht="30" x14ac:dyDescent="0.25">
      <c r="A25" s="52" t="s">
        <v>67</v>
      </c>
      <c r="B25" s="9" t="s">
        <v>68</v>
      </c>
      <c r="C25" s="24" t="s">
        <v>47</v>
      </c>
      <c r="D25" s="3">
        <v>16</v>
      </c>
      <c r="E25" s="8">
        <f>D25*260.07</f>
        <v>4161.12</v>
      </c>
    </row>
    <row r="26" spans="1:7" x14ac:dyDescent="0.25">
      <c r="A26" s="21"/>
      <c r="B26" s="9"/>
      <c r="C26" s="24"/>
      <c r="D26" s="3"/>
      <c r="E26" s="8"/>
    </row>
    <row r="27" spans="1:7" s="14" customFormat="1" ht="14.25" x14ac:dyDescent="0.2">
      <c r="A27" s="10" t="s">
        <v>29</v>
      </c>
      <c r="B27" s="11"/>
      <c r="C27" s="12"/>
      <c r="D27" s="12"/>
      <c r="E27" s="13">
        <f>SUM(E22:E26)</f>
        <v>49588.366000000009</v>
      </c>
    </row>
    <row r="29" spans="1:7" ht="31.5" customHeight="1" x14ac:dyDescent="0.25">
      <c r="A29" s="37" t="s">
        <v>69</v>
      </c>
      <c r="B29" s="37"/>
      <c r="C29" s="37"/>
      <c r="D29" s="37"/>
      <c r="E29" s="37"/>
    </row>
    <row r="30" spans="1:7" ht="28.5" customHeight="1" x14ac:dyDescent="0.25">
      <c r="A30" s="38" t="s">
        <v>21</v>
      </c>
      <c r="B30" s="38"/>
      <c r="C30" s="38"/>
      <c r="D30" s="38"/>
      <c r="E30" s="38"/>
    </row>
    <row r="31" spans="1:7" ht="17.25" customHeight="1" x14ac:dyDescent="0.25">
      <c r="A31" s="38" t="s">
        <v>20</v>
      </c>
      <c r="B31" s="38"/>
      <c r="C31" s="38"/>
      <c r="D31" s="38"/>
      <c r="E31" s="38"/>
    </row>
    <row r="32" spans="1:7" x14ac:dyDescent="0.25">
      <c r="A32" s="38" t="s">
        <v>30</v>
      </c>
      <c r="B32" s="38"/>
      <c r="C32" s="38"/>
      <c r="D32" s="38"/>
      <c r="E32" s="38"/>
    </row>
    <row r="33" spans="1:5" x14ac:dyDescent="0.25">
      <c r="A33" s="38" t="s">
        <v>18</v>
      </c>
      <c r="B33" s="38"/>
      <c r="C33" s="38"/>
      <c r="D33" s="38"/>
      <c r="E33" s="38"/>
    </row>
    <row r="34" spans="1:5" x14ac:dyDescent="0.25">
      <c r="A34" s="39" t="s">
        <v>5</v>
      </c>
      <c r="B34" s="39"/>
      <c r="C34" s="39"/>
      <c r="D34" s="39"/>
      <c r="E34" s="39"/>
    </row>
    <row r="35" spans="1:5" x14ac:dyDescent="0.25">
      <c r="A35" s="38" t="s">
        <v>18</v>
      </c>
      <c r="B35" s="38"/>
      <c r="C35" s="38"/>
      <c r="D35" s="38"/>
      <c r="E35" s="38"/>
    </row>
    <row r="36" spans="1:5" x14ac:dyDescent="0.25">
      <c r="A36" s="40" t="s">
        <v>53</v>
      </c>
      <c r="B36" s="40"/>
      <c r="C36" s="40"/>
      <c r="D36" s="40"/>
      <c r="E36" s="5"/>
    </row>
    <row r="37" spans="1:5" x14ac:dyDescent="0.25">
      <c r="B37" s="35" t="s">
        <v>19</v>
      </c>
      <c r="C37" s="35"/>
      <c r="D37" s="35"/>
      <c r="E37" s="6" t="s">
        <v>6</v>
      </c>
    </row>
    <row r="38" spans="1:5" x14ac:dyDescent="0.25">
      <c r="A38" s="33"/>
      <c r="B38" s="33"/>
      <c r="C38" s="33"/>
      <c r="D38" s="33"/>
      <c r="E38" s="33"/>
    </row>
    <row r="39" spans="1:5" x14ac:dyDescent="0.25">
      <c r="A39" s="40" t="s">
        <v>44</v>
      </c>
      <c r="B39" s="40"/>
      <c r="C39" s="40"/>
      <c r="D39" s="40"/>
      <c r="E39" s="5"/>
    </row>
    <row r="40" spans="1:5" x14ac:dyDescent="0.25">
      <c r="B40" s="35" t="s">
        <v>19</v>
      </c>
      <c r="C40" s="35"/>
      <c r="D40" s="35"/>
      <c r="E40" s="6" t="s">
        <v>6</v>
      </c>
    </row>
    <row r="42" spans="1:5" x14ac:dyDescent="0.25">
      <c r="A42" s="2" t="s">
        <v>45</v>
      </c>
    </row>
    <row r="43" spans="1:5" x14ac:dyDescent="0.25">
      <c r="A43" s="14" t="s">
        <v>31</v>
      </c>
    </row>
    <row r="44" spans="1:5" x14ac:dyDescent="0.25">
      <c r="A44" s="2" t="s">
        <v>37</v>
      </c>
      <c r="B44" s="15">
        <f>'3кв'!B48</f>
        <v>25606.16399999999</v>
      </c>
    </row>
    <row r="45" spans="1:5" ht="31.5" x14ac:dyDescent="0.25">
      <c r="A45" s="18" t="s">
        <v>63</v>
      </c>
      <c r="B45" s="16"/>
    </row>
    <row r="46" spans="1:5" x14ac:dyDescent="0.25">
      <c r="A46" s="2" t="s">
        <v>35</v>
      </c>
      <c r="B46" s="16">
        <v>43866.71</v>
      </c>
    </row>
    <row r="47" spans="1:5" x14ac:dyDescent="0.25">
      <c r="A47" s="31" t="s">
        <v>61</v>
      </c>
      <c r="B47" s="16">
        <f>388.96</f>
        <v>388.96</v>
      </c>
    </row>
    <row r="48" spans="1:5" x14ac:dyDescent="0.25">
      <c r="A48" s="2" t="s">
        <v>40</v>
      </c>
      <c r="B48" s="16">
        <f>150*3</f>
        <v>450</v>
      </c>
    </row>
    <row r="49" spans="1:2" ht="30" x14ac:dyDescent="0.25">
      <c r="A49" s="32" t="s">
        <v>33</v>
      </c>
      <c r="B49" s="16">
        <f>E27</f>
        <v>49588.366000000009</v>
      </c>
    </row>
    <row r="50" spans="1:2" x14ac:dyDescent="0.25">
      <c r="A50" s="17" t="s">
        <v>32</v>
      </c>
      <c r="B50" s="15">
        <f>B44+B46+B48+B47-B49</f>
        <v>20723.467999999979</v>
      </c>
    </row>
  </sheetData>
  <mergeCells count="29">
    <mergeCell ref="A34:E34"/>
    <mergeCell ref="A35:E35"/>
    <mergeCell ref="A36:D36"/>
    <mergeCell ref="B37:D37"/>
    <mergeCell ref="A39:D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6" zoomScaleSheetLayoutView="100" workbookViewId="0">
      <selection activeCell="D20" sqref="D10:D20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3" t="s">
        <v>70</v>
      </c>
      <c r="B1" s="53"/>
      <c r="C1" s="53"/>
      <c r="D1" s="54"/>
    </row>
    <row r="2" spans="1:5" ht="15.75" x14ac:dyDescent="0.25">
      <c r="A2" s="55" t="s">
        <v>71</v>
      </c>
      <c r="B2" s="55"/>
      <c r="C2" s="55"/>
      <c r="D2" s="56"/>
    </row>
    <row r="3" spans="1:5" ht="15.75" x14ac:dyDescent="0.25">
      <c r="A3" s="55" t="s">
        <v>72</v>
      </c>
      <c r="B3" s="55"/>
      <c r="C3" s="55"/>
      <c r="D3" s="56"/>
    </row>
    <row r="4" spans="1:5" ht="15.75" x14ac:dyDescent="0.25">
      <c r="A4" s="53" t="s">
        <v>94</v>
      </c>
      <c r="B4" s="53"/>
      <c r="C4" s="53"/>
      <c r="D4" s="54"/>
    </row>
    <row r="5" spans="1:5" ht="15.75" x14ac:dyDescent="0.25">
      <c r="A5" s="57"/>
      <c r="B5" s="57"/>
      <c r="C5" s="57"/>
      <c r="D5" s="1"/>
    </row>
    <row r="6" spans="1:5" ht="15.75" x14ac:dyDescent="0.25">
      <c r="A6" s="56"/>
      <c r="B6" s="58" t="s">
        <v>73</v>
      </c>
      <c r="C6" s="59">
        <f>'1кв'!B44</f>
        <v>-57397.91</v>
      </c>
      <c r="D6" s="60"/>
    </row>
    <row r="7" spans="1:5" ht="15.75" x14ac:dyDescent="0.25">
      <c r="A7" s="61" t="s">
        <v>74</v>
      </c>
      <c r="B7" s="58" t="s">
        <v>95</v>
      </c>
      <c r="C7" s="59"/>
      <c r="D7" s="60"/>
    </row>
    <row r="8" spans="1:5" ht="15.75" x14ac:dyDescent="0.25">
      <c r="B8" s="62" t="s">
        <v>75</v>
      </c>
      <c r="C8" s="63">
        <f>'1кв'!B46+'2кв'!B45+'3кв'!B45+'4кв'!B46</f>
        <v>217867.66999999998</v>
      </c>
      <c r="D8" s="64"/>
    </row>
    <row r="9" spans="1:5" ht="15.75" x14ac:dyDescent="0.25">
      <c r="B9" s="62" t="s">
        <v>76</v>
      </c>
      <c r="C9" s="63">
        <f>'1кв'!B47+'2кв'!B46+'4кв'!B47</f>
        <v>16367.279999999999</v>
      </c>
      <c r="D9" s="64"/>
    </row>
    <row r="10" spans="1:5" ht="30" x14ac:dyDescent="0.25">
      <c r="B10" s="20" t="s">
        <v>77</v>
      </c>
      <c r="C10" s="63">
        <f>'1кв'!B48+'2кв'!B47+'3кв'!B46+'4кв'!B48</f>
        <v>1800</v>
      </c>
      <c r="D10" s="64"/>
    </row>
    <row r="11" spans="1:5" ht="15.75" x14ac:dyDescent="0.25">
      <c r="A11" s="65"/>
      <c r="B11" s="62" t="s">
        <v>78</v>
      </c>
      <c r="C11" s="66">
        <f>SUM(C8:C10)</f>
        <v>236034.94999999998</v>
      </c>
      <c r="D11" s="60"/>
    </row>
    <row r="12" spans="1:5" ht="15.75" x14ac:dyDescent="0.25">
      <c r="A12" s="1"/>
      <c r="B12" s="67"/>
      <c r="C12" s="67"/>
      <c r="D12" s="68"/>
    </row>
    <row r="13" spans="1:5" ht="15.75" x14ac:dyDescent="0.25">
      <c r="A13" s="69" t="s">
        <v>79</v>
      </c>
      <c r="B13" s="70" t="s">
        <v>80</v>
      </c>
      <c r="C13" s="63">
        <f>'1кв'!E22+'2кв'!E22+'3кв'!E22+'4кв'!E22</f>
        <v>111752.46000000002</v>
      </c>
      <c r="D13" s="68"/>
    </row>
    <row r="14" spans="1:5" ht="15.75" x14ac:dyDescent="0.25">
      <c r="A14" s="69"/>
      <c r="B14" s="7" t="s">
        <v>34</v>
      </c>
      <c r="C14" s="63">
        <f>'1кв'!E23+'2кв'!E23+'3кв'!E23+'4кв'!E23</f>
        <v>30464.532000000003</v>
      </c>
      <c r="D14" s="68"/>
    </row>
    <row r="15" spans="1:5" ht="15.75" x14ac:dyDescent="0.25">
      <c r="A15" s="1"/>
      <c r="B15" s="7" t="s">
        <v>27</v>
      </c>
      <c r="C15" s="63">
        <f>'1кв'!E24+'2кв'!E24+'3кв'!E24+'4кв'!E24</f>
        <v>9647.86</v>
      </c>
      <c r="D15" s="68"/>
      <c r="E15" s="71"/>
    </row>
    <row r="16" spans="1:5" ht="15.75" x14ac:dyDescent="0.25">
      <c r="A16" s="69"/>
      <c r="B16" s="72" t="s">
        <v>96</v>
      </c>
      <c r="C16" s="63">
        <f>'1кв'!E25+'4кв'!E25</f>
        <v>6048.7199999999993</v>
      </c>
      <c r="D16" s="68"/>
    </row>
    <row r="17" spans="1:5" ht="15.75" x14ac:dyDescent="0.25">
      <c r="A17" s="69"/>
      <c r="B17" s="73" t="s">
        <v>81</v>
      </c>
      <c r="C17" s="63">
        <v>0</v>
      </c>
      <c r="D17" s="68"/>
    </row>
    <row r="18" spans="1:5" ht="15.75" x14ac:dyDescent="0.25">
      <c r="A18" s="69"/>
      <c r="B18" s="73" t="s">
        <v>82</v>
      </c>
      <c r="C18" s="74"/>
      <c r="D18" s="68"/>
    </row>
    <row r="19" spans="1:5" ht="15.75" x14ac:dyDescent="0.25">
      <c r="A19" s="1"/>
      <c r="B19" s="75" t="s">
        <v>83</v>
      </c>
      <c r="C19" s="66">
        <f>SUM(C13:C17)</f>
        <v>157913.57200000001</v>
      </c>
      <c r="D19" s="68"/>
      <c r="E19" s="71"/>
    </row>
    <row r="20" spans="1:5" ht="15.75" x14ac:dyDescent="0.25">
      <c r="A20" s="1"/>
      <c r="B20" s="76" t="s">
        <v>84</v>
      </c>
      <c r="C20" s="66">
        <f>C6+C11-C19</f>
        <v>20723.467999999964</v>
      </c>
      <c r="D20" s="68"/>
    </row>
    <row r="21" spans="1:5" ht="15.75" x14ac:dyDescent="0.25">
      <c r="A21" s="1"/>
      <c r="B21" s="61"/>
      <c r="C21" s="61"/>
      <c r="D21" s="68"/>
    </row>
    <row r="22" spans="1:5" ht="15.75" x14ac:dyDescent="0.25">
      <c r="A22" s="1"/>
      <c r="B22" s="77" t="s">
        <v>85</v>
      </c>
      <c r="C22" s="77"/>
      <c r="D22" s="68"/>
    </row>
    <row r="23" spans="1:5" ht="15.75" x14ac:dyDescent="0.25">
      <c r="A23" s="1"/>
      <c r="B23" s="77" t="s">
        <v>86</v>
      </c>
      <c r="C23" s="78">
        <v>112755.25</v>
      </c>
      <c r="D23" s="68"/>
    </row>
    <row r="24" spans="1:5" ht="15.75" x14ac:dyDescent="0.25">
      <c r="A24" s="1"/>
      <c r="B24" s="79" t="s">
        <v>87</v>
      </c>
      <c r="C24" s="80">
        <v>47911.040000000001</v>
      </c>
      <c r="D24" s="68"/>
    </row>
    <row r="25" spans="1:5" ht="15.75" x14ac:dyDescent="0.25">
      <c r="A25" s="1"/>
      <c r="B25" s="77" t="s">
        <v>88</v>
      </c>
      <c r="C25" s="81">
        <f>C24-C23</f>
        <v>-64844.21</v>
      </c>
      <c r="D25" s="68"/>
    </row>
    <row r="26" spans="1:5" ht="15.75" x14ac:dyDescent="0.25">
      <c r="A26" s="1"/>
      <c r="B26" s="61"/>
      <c r="C26" s="61"/>
      <c r="D26" s="68"/>
    </row>
    <row r="27" spans="1:5" ht="15.75" x14ac:dyDescent="0.25">
      <c r="A27" s="1"/>
      <c r="B27" s="61"/>
      <c r="C27" s="61"/>
      <c r="D27" s="68"/>
    </row>
    <row r="28" spans="1:5" ht="15.75" x14ac:dyDescent="0.25">
      <c r="A28" s="1"/>
      <c r="B28" s="61"/>
      <c r="C28" s="61"/>
      <c r="D28" s="68"/>
    </row>
    <row r="29" spans="1:5" ht="15.75" x14ac:dyDescent="0.25">
      <c r="A29" s="1"/>
      <c r="B29" s="61"/>
      <c r="C29" s="61"/>
      <c r="D29" s="68"/>
    </row>
    <row r="30" spans="1:5" ht="15.75" x14ac:dyDescent="0.25">
      <c r="A30" s="1" t="s">
        <v>89</v>
      </c>
      <c r="B30" s="61" t="s">
        <v>90</v>
      </c>
      <c r="C30" s="61"/>
      <c r="D30" s="68"/>
    </row>
    <row r="31" spans="1:5" ht="15.75" x14ac:dyDescent="0.25">
      <c r="A31" s="1"/>
      <c r="B31" s="61" t="s">
        <v>91</v>
      </c>
      <c r="C31" s="61"/>
      <c r="D31" s="68"/>
    </row>
    <row r="32" spans="1:5" ht="15.75" x14ac:dyDescent="0.25">
      <c r="A32" s="1"/>
      <c r="B32" s="61" t="s">
        <v>92</v>
      </c>
      <c r="C32" s="61"/>
      <c r="D32" s="68"/>
    </row>
    <row r="33" spans="1:4" ht="15.75" x14ac:dyDescent="0.25">
      <c r="A33" s="1"/>
      <c r="B33" s="61"/>
      <c r="C33" s="61"/>
      <c r="D33" s="68"/>
    </row>
    <row r="34" spans="1:4" ht="15.75" x14ac:dyDescent="0.25">
      <c r="A34" s="1"/>
      <c r="B34" s="61"/>
      <c r="C34" s="61"/>
      <c r="D34" s="68"/>
    </row>
    <row r="35" spans="1:4" ht="15.75" x14ac:dyDescent="0.25">
      <c r="A35" s="1"/>
      <c r="B35" s="61" t="s">
        <v>93</v>
      </c>
      <c r="C35" s="61"/>
      <c r="D35" s="68"/>
    </row>
    <row r="36" spans="1:4" ht="15.75" x14ac:dyDescent="0.25">
      <c r="A36" s="1"/>
      <c r="B36" s="61"/>
      <c r="C36" s="61"/>
      <c r="D36" s="68"/>
    </row>
    <row r="37" spans="1:4" ht="15.75" x14ac:dyDescent="0.25">
      <c r="A37" s="1"/>
      <c r="B37" s="61"/>
      <c r="C37" s="61"/>
      <c r="D37" s="68"/>
    </row>
    <row r="38" spans="1:4" ht="15.75" x14ac:dyDescent="0.25">
      <c r="A38" s="1"/>
      <c r="B38" s="61"/>
      <c r="C38" s="61"/>
      <c r="D38" s="68"/>
    </row>
    <row r="39" spans="1:4" ht="15.75" x14ac:dyDescent="0.25">
      <c r="A39" s="1"/>
      <c r="B39" s="61"/>
      <c r="C39" s="61"/>
      <c r="D39" s="68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2024-02-14T08:22:23Z</dcterms:modified>
</cp:coreProperties>
</file>